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agdalena.warczynska\Downloads\"/>
    </mc:Choice>
  </mc:AlternateContent>
  <xr:revisionPtr revIDLastSave="0" documentId="13_ncr:1_{7007C6C2-997B-433C-9DAC-FEAC05757A8D}" xr6:coauthVersionLast="47" xr6:coauthVersionMax="47" xr10:uidLastSave="{00000000-0000-0000-0000-000000000000}"/>
  <bookViews>
    <workbookView xWindow="-120" yWindow="-120" windowWidth="29040" windowHeight="15720" activeTab="2" xr2:uid="{FF96AAB5-6626-46F0-96B1-54A39CA4A9D9}"/>
  </bookViews>
  <sheets>
    <sheet name="dof.85%" sheetId="1" r:id="rId1"/>
    <sheet name="dof.60%" sheetId="2" r:id="rId2"/>
    <sheet name="dof.50%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4" i="1" l="1"/>
  <c r="G12" i="3"/>
  <c r="H12" i="3"/>
  <c r="I12" i="3"/>
  <c r="J12" i="3"/>
  <c r="K12" i="3"/>
  <c r="L12" i="3"/>
  <c r="G11" i="3"/>
  <c r="H11" i="3"/>
  <c r="I11" i="3"/>
  <c r="J11" i="3"/>
  <c r="K11" i="3"/>
  <c r="L11" i="3"/>
  <c r="G12" i="2"/>
  <c r="H12" i="2"/>
  <c r="I12" i="2"/>
  <c r="J12" i="2"/>
  <c r="K12" i="2"/>
  <c r="L12" i="2"/>
  <c r="G11" i="2"/>
  <c r="H11" i="2"/>
  <c r="I11" i="2"/>
  <c r="J11" i="2"/>
  <c r="K11" i="2"/>
  <c r="L11" i="2"/>
  <c r="G12" i="1"/>
  <c r="H12" i="1"/>
  <c r="I12" i="1"/>
  <c r="J12" i="1"/>
  <c r="K12" i="1"/>
  <c r="L12" i="1"/>
  <c r="G11" i="1"/>
  <c r="H11" i="1"/>
  <c r="I11" i="1"/>
  <c r="J11" i="1"/>
  <c r="K11" i="1"/>
  <c r="L11" i="1"/>
  <c r="G16" i="3"/>
  <c r="H16" i="3"/>
  <c r="I16" i="3"/>
  <c r="J16" i="3"/>
  <c r="K16" i="3"/>
  <c r="L16" i="3"/>
  <c r="G16" i="2"/>
  <c r="H16" i="2"/>
  <c r="I16" i="2"/>
  <c r="J16" i="2"/>
  <c r="K16" i="2"/>
  <c r="L16" i="2"/>
  <c r="H14" i="3"/>
  <c r="H15" i="3" s="1"/>
  <c r="H10" i="3" s="1"/>
  <c r="G14" i="3"/>
  <c r="G15" i="3" s="1"/>
  <c r="G10" i="3" s="1"/>
  <c r="L9" i="3"/>
  <c r="G9" i="3"/>
  <c r="F9" i="3"/>
  <c r="F12" i="3" s="1"/>
  <c r="E9" i="3"/>
  <c r="E12" i="3" s="1"/>
  <c r="D9" i="3"/>
  <c r="D12" i="3" s="1"/>
  <c r="I8" i="3"/>
  <c r="H8" i="3"/>
  <c r="H13" i="3" s="1"/>
  <c r="G8" i="3"/>
  <c r="G13" i="3" s="1"/>
  <c r="L6" i="3"/>
  <c r="L14" i="3" s="1"/>
  <c r="L15" i="3" s="1"/>
  <c r="L10" i="3" s="1"/>
  <c r="K6" i="3"/>
  <c r="K9" i="3" s="1"/>
  <c r="J6" i="3"/>
  <c r="J9" i="3" s="1"/>
  <c r="I6" i="3"/>
  <c r="I9" i="3" s="1"/>
  <c r="I13" i="3" s="1"/>
  <c r="H6" i="3"/>
  <c r="H9" i="3" s="1"/>
  <c r="G6" i="3"/>
  <c r="F6" i="3"/>
  <c r="F14" i="3" s="1"/>
  <c r="F15" i="3" s="1"/>
  <c r="F10" i="3" s="1"/>
  <c r="F16" i="3" s="1"/>
  <c r="E6" i="3"/>
  <c r="E14" i="3" s="1"/>
  <c r="E15" i="3" s="1"/>
  <c r="E10" i="3" s="1"/>
  <c r="D6" i="3"/>
  <c r="D14" i="3" s="1"/>
  <c r="D15" i="3" s="1"/>
  <c r="L5" i="3"/>
  <c r="L8" i="3" s="1"/>
  <c r="L13" i="3" s="1"/>
  <c r="K5" i="3"/>
  <c r="K8" i="3" s="1"/>
  <c r="K13" i="3" s="1"/>
  <c r="J5" i="3"/>
  <c r="J8" i="3" s="1"/>
  <c r="I5" i="3"/>
  <c r="H5" i="3"/>
  <c r="G5" i="3"/>
  <c r="F5" i="3"/>
  <c r="F8" i="3" s="1"/>
  <c r="E5" i="3"/>
  <c r="E8" i="3" s="1"/>
  <c r="D5" i="3"/>
  <c r="D8" i="3" s="1"/>
  <c r="B5" i="3"/>
  <c r="B8" i="3" s="1"/>
  <c r="G14" i="2"/>
  <c r="G15" i="2" s="1"/>
  <c r="G10" i="2" s="1"/>
  <c r="L9" i="2"/>
  <c r="K9" i="2"/>
  <c r="G9" i="2"/>
  <c r="H8" i="2"/>
  <c r="G8" i="2"/>
  <c r="G13" i="2" s="1"/>
  <c r="E8" i="2"/>
  <c r="L6" i="2"/>
  <c r="L14" i="2" s="1"/>
  <c r="L15" i="2" s="1"/>
  <c r="L10" i="2" s="1"/>
  <c r="K6" i="2"/>
  <c r="K14" i="2" s="1"/>
  <c r="K15" i="2" s="1"/>
  <c r="K10" i="2" s="1"/>
  <c r="J6" i="2"/>
  <c r="J9" i="2" s="1"/>
  <c r="I6" i="2"/>
  <c r="I9" i="2" s="1"/>
  <c r="H6" i="2"/>
  <c r="H9" i="2" s="1"/>
  <c r="H13" i="2" s="1"/>
  <c r="G6" i="2"/>
  <c r="F6" i="2"/>
  <c r="F9" i="2" s="1"/>
  <c r="E6" i="2"/>
  <c r="E14" i="2" s="1"/>
  <c r="E15" i="2" s="1"/>
  <c r="E10" i="2" s="1"/>
  <c r="D6" i="2"/>
  <c r="D14" i="2" s="1"/>
  <c r="D15" i="2" s="1"/>
  <c r="L5" i="2"/>
  <c r="L8" i="2" s="1"/>
  <c r="L13" i="2" s="1"/>
  <c r="K5" i="2"/>
  <c r="K8" i="2" s="1"/>
  <c r="K13" i="2" s="1"/>
  <c r="J5" i="2"/>
  <c r="J8" i="2" s="1"/>
  <c r="J13" i="2" s="1"/>
  <c r="I5" i="2"/>
  <c r="I8" i="2" s="1"/>
  <c r="I13" i="2" s="1"/>
  <c r="H5" i="2"/>
  <c r="G5" i="2"/>
  <c r="F5" i="2"/>
  <c r="F8" i="2" s="1"/>
  <c r="E5" i="2"/>
  <c r="D5" i="2"/>
  <c r="D8" i="2" s="1"/>
  <c r="B5" i="2"/>
  <c r="B7" i="2" s="1"/>
  <c r="G16" i="1"/>
  <c r="I16" i="1"/>
  <c r="J16" i="1"/>
  <c r="K16" i="1"/>
  <c r="L16" i="1"/>
  <c r="G10" i="1"/>
  <c r="I10" i="1"/>
  <c r="J10" i="1"/>
  <c r="K10" i="1"/>
  <c r="L10" i="1"/>
  <c r="G9" i="1"/>
  <c r="K9" i="1"/>
  <c r="E6" i="1"/>
  <c r="E14" i="1" s="1"/>
  <c r="F6" i="1"/>
  <c r="F14" i="1" s="1"/>
  <c r="G6" i="1"/>
  <c r="G14" i="1" s="1"/>
  <c r="H6" i="1"/>
  <c r="H9" i="1" s="1"/>
  <c r="I6" i="1"/>
  <c r="I9" i="1" s="1"/>
  <c r="J6" i="1"/>
  <c r="J14" i="1" s="1"/>
  <c r="K6" i="1"/>
  <c r="K14" i="1" s="1"/>
  <c r="L6" i="1"/>
  <c r="L14" i="1" s="1"/>
  <c r="D6" i="1"/>
  <c r="D14" i="1" s="1"/>
  <c r="B5" i="1"/>
  <c r="F13" i="3" l="1"/>
  <c r="F11" i="3"/>
  <c r="B7" i="3"/>
  <c r="E16" i="3"/>
  <c r="D13" i="3"/>
  <c r="E11" i="3"/>
  <c r="D11" i="3"/>
  <c r="E13" i="3"/>
  <c r="F12" i="2"/>
  <c r="F11" i="2"/>
  <c r="F13" i="2"/>
  <c r="F14" i="2"/>
  <c r="F15" i="2" s="1"/>
  <c r="F10" i="2" s="1"/>
  <c r="F16" i="2" s="1"/>
  <c r="D9" i="2"/>
  <c r="E9" i="2"/>
  <c r="E16" i="2" s="1"/>
  <c r="B8" i="2"/>
  <c r="J13" i="3"/>
  <c r="M9" i="3"/>
  <c r="B9" i="3" s="1"/>
  <c r="D10" i="3"/>
  <c r="D16" i="3" s="1"/>
  <c r="J14" i="3"/>
  <c r="J15" i="3" s="1"/>
  <c r="J10" i="3" s="1"/>
  <c r="K14" i="3"/>
  <c r="K15" i="3" s="1"/>
  <c r="K10" i="3" s="1"/>
  <c r="I14" i="3"/>
  <c r="I15" i="3" s="1"/>
  <c r="I10" i="3" s="1"/>
  <c r="D10" i="2"/>
  <c r="H14" i="2"/>
  <c r="H15" i="2" s="1"/>
  <c r="H10" i="2" s="1"/>
  <c r="J14" i="2"/>
  <c r="J15" i="2" s="1"/>
  <c r="J10" i="2" s="1"/>
  <c r="I14" i="2"/>
  <c r="I15" i="2" s="1"/>
  <c r="I10" i="2" s="1"/>
  <c r="F9" i="1"/>
  <c r="E9" i="1"/>
  <c r="D9" i="1"/>
  <c r="L9" i="1"/>
  <c r="J9" i="1"/>
  <c r="I14" i="1"/>
  <c r="E5" i="1"/>
  <c r="D5" i="1"/>
  <c r="M13" i="3" l="1"/>
  <c r="B12" i="3" s="1"/>
  <c r="E13" i="2"/>
  <c r="D16" i="2"/>
  <c r="E11" i="2"/>
  <c r="E12" i="2"/>
  <c r="D11" i="2"/>
  <c r="D12" i="2"/>
  <c r="M9" i="2"/>
  <c r="B9" i="2" s="1"/>
  <c r="D13" i="2"/>
  <c r="F11" i="1"/>
  <c r="F12" i="1"/>
  <c r="E11" i="1"/>
  <c r="E12" i="1"/>
  <c r="D12" i="1"/>
  <c r="D11" i="1"/>
  <c r="M15" i="3"/>
  <c r="B11" i="3" s="1"/>
  <c r="M10" i="3"/>
  <c r="M15" i="2"/>
  <c r="B11" i="2" s="1"/>
  <c r="M10" i="2"/>
  <c r="D8" i="1"/>
  <c r="E8" i="1"/>
  <c r="E15" i="1"/>
  <c r="E10" i="1" s="1"/>
  <c r="L15" i="1"/>
  <c r="D15" i="1"/>
  <c r="D10" i="1" s="1"/>
  <c r="L5" i="1"/>
  <c r="L8" i="1" s="1"/>
  <c r="L13" i="1" s="1"/>
  <c r="K5" i="1"/>
  <c r="J5" i="1"/>
  <c r="I5" i="1"/>
  <c r="H5" i="1"/>
  <c r="G5" i="1"/>
  <c r="F5" i="1"/>
  <c r="M13" i="2" l="1"/>
  <c r="B12" i="2" s="1"/>
  <c r="M11" i="3"/>
  <c r="M12" i="3"/>
  <c r="M16" i="3"/>
  <c r="B10" i="3" s="1"/>
  <c r="M14" i="3"/>
  <c r="M12" i="2"/>
  <c r="M14" i="2"/>
  <c r="M16" i="2"/>
  <c r="B10" i="2" s="1"/>
  <c r="M11" i="2"/>
  <c r="E16" i="1"/>
  <c r="D16" i="1"/>
  <c r="I8" i="1"/>
  <c r="I13" i="1" s="1"/>
  <c r="I15" i="1"/>
  <c r="J8" i="1"/>
  <c r="J13" i="1" s="1"/>
  <c r="J15" i="1"/>
  <c r="K8" i="1"/>
  <c r="K13" i="1" s="1"/>
  <c r="K15" i="1"/>
  <c r="F8" i="1"/>
  <c r="F13" i="1" s="1"/>
  <c r="F15" i="1"/>
  <c r="F10" i="1" s="1"/>
  <c r="G8" i="1"/>
  <c r="G13" i="1" s="1"/>
  <c r="G15" i="1"/>
  <c r="H8" i="1"/>
  <c r="H13" i="1" s="1"/>
  <c r="H15" i="1"/>
  <c r="H10" i="1" s="1"/>
  <c r="H16" i="1" s="1"/>
  <c r="D13" i="1"/>
  <c r="M9" i="1"/>
  <c r="B9" i="1" s="1"/>
  <c r="E13" i="1"/>
  <c r="B8" i="1"/>
  <c r="B7" i="1"/>
  <c r="M11" i="1" l="1"/>
  <c r="M12" i="1"/>
  <c r="F16" i="1"/>
  <c r="M16" i="1" s="1"/>
  <c r="B10" i="1" s="1"/>
  <c r="M10" i="1"/>
  <c r="M15" i="1"/>
  <c r="M13" i="1"/>
  <c r="B12" i="1" s="1"/>
  <c r="M14" i="1" l="1"/>
  <c r="B1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Katarzyna Warych</author>
  </authors>
  <commentList>
    <comment ref="C4" authorId="0" shapeId="0" xr:uid="{147F63A1-93FA-4A80-AC26-F2648FA04DC3}">
      <text>
        <r>
          <rPr>
            <b/>
            <sz val="9"/>
            <color indexed="81"/>
            <rFont val="Tahoma"/>
            <charset val="1"/>
          </rPr>
          <t>Katarzyna Warych:</t>
        </r>
        <r>
          <rPr>
            <sz val="9"/>
            <color indexed="81"/>
            <rFont val="Tahoma"/>
            <charset val="1"/>
          </rPr>
          <t xml:space="preserve">
Limit kwotowy za jedną godzinę zrealizowanej usługi wynosi, dla:
a) usługi szkoleniowej i doradczej – maksymalnie </t>
        </r>
        <r>
          <rPr>
            <b/>
            <sz val="9"/>
            <color indexed="81"/>
            <rFont val="Tahoma"/>
            <family val="2"/>
            <charset val="238"/>
          </rPr>
          <t>100,00 zł/godz.</t>
        </r>
        <r>
          <rPr>
            <sz val="9"/>
            <color indexed="81"/>
            <rFont val="Tahoma"/>
            <family val="2"/>
            <charset val="238"/>
          </rPr>
          <t>;</t>
        </r>
        <r>
          <rPr>
            <sz val="9"/>
            <color indexed="81"/>
            <rFont val="Tahoma"/>
            <charset val="1"/>
          </rPr>
          <t xml:space="preserve">
b) studiów podyplomowych – maksymalnie </t>
        </r>
        <r>
          <rPr>
            <b/>
            <sz val="9"/>
            <color indexed="81"/>
            <rFont val="Tahoma"/>
            <family val="2"/>
            <charset val="238"/>
          </rPr>
          <t>20,00 zł/godz</t>
        </r>
        <r>
          <rPr>
            <sz val="9"/>
            <color indexed="81"/>
            <rFont val="Tahoma"/>
            <charset val="1"/>
          </rPr>
          <t xml:space="preserve">.;
c) egzaminu – </t>
        </r>
        <r>
          <rPr>
            <b/>
            <sz val="9"/>
            <color indexed="81"/>
            <rFont val="Tahoma"/>
            <family val="2"/>
            <charset val="238"/>
          </rPr>
          <t>300,00 zł/godz</t>
        </r>
        <r>
          <rPr>
            <sz val="9"/>
            <color indexed="81"/>
            <rFont val="Tahoma"/>
            <charset val="1"/>
          </rPr>
          <t>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Katarzyna Warych</author>
  </authors>
  <commentList>
    <comment ref="C4" authorId="0" shapeId="0" xr:uid="{6E8E30E4-7ED5-4940-AA7A-818199FA8BF3}">
      <text>
        <r>
          <rPr>
            <b/>
            <sz val="9"/>
            <color indexed="81"/>
            <rFont val="Tahoma"/>
            <charset val="1"/>
          </rPr>
          <t>Katarzyna Warych:</t>
        </r>
        <r>
          <rPr>
            <sz val="9"/>
            <color indexed="81"/>
            <rFont val="Tahoma"/>
            <charset val="1"/>
          </rPr>
          <t xml:space="preserve">
Limit kwotowy za jedną godzinę zrealizowanej usługi wynosi, dla:
a) usługi szkoleniowej i doradczej – maksymalnie </t>
        </r>
        <r>
          <rPr>
            <b/>
            <sz val="9"/>
            <color indexed="81"/>
            <rFont val="Tahoma"/>
            <family val="2"/>
            <charset val="238"/>
          </rPr>
          <t>100,00 zł/godz.</t>
        </r>
        <r>
          <rPr>
            <sz val="9"/>
            <color indexed="81"/>
            <rFont val="Tahoma"/>
            <family val="2"/>
            <charset val="238"/>
          </rPr>
          <t>;</t>
        </r>
        <r>
          <rPr>
            <sz val="9"/>
            <color indexed="81"/>
            <rFont val="Tahoma"/>
            <charset val="1"/>
          </rPr>
          <t xml:space="preserve">
b) studiów podyplomowych – maksymalnie </t>
        </r>
        <r>
          <rPr>
            <b/>
            <sz val="9"/>
            <color indexed="81"/>
            <rFont val="Tahoma"/>
            <family val="2"/>
            <charset val="238"/>
          </rPr>
          <t>20,00 zł/godz</t>
        </r>
        <r>
          <rPr>
            <sz val="9"/>
            <color indexed="81"/>
            <rFont val="Tahoma"/>
            <charset val="1"/>
          </rPr>
          <t xml:space="preserve">.;
c) egzaminu – </t>
        </r>
        <r>
          <rPr>
            <b/>
            <sz val="9"/>
            <color indexed="81"/>
            <rFont val="Tahoma"/>
            <family val="2"/>
            <charset val="238"/>
          </rPr>
          <t>300,00 zł/godz</t>
        </r>
        <r>
          <rPr>
            <sz val="9"/>
            <color indexed="81"/>
            <rFont val="Tahoma"/>
            <charset val="1"/>
          </rPr>
          <t>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Katarzyna Warych</author>
  </authors>
  <commentList>
    <comment ref="C4" authorId="0" shapeId="0" xr:uid="{32B5DCCF-7D8F-4FC6-AF46-4C7253E69008}">
      <text>
        <r>
          <rPr>
            <b/>
            <sz val="9"/>
            <color indexed="81"/>
            <rFont val="Tahoma"/>
            <charset val="1"/>
          </rPr>
          <t>Katarzyna Warych:</t>
        </r>
        <r>
          <rPr>
            <sz val="9"/>
            <color indexed="81"/>
            <rFont val="Tahoma"/>
            <charset val="1"/>
          </rPr>
          <t xml:space="preserve">
Limit kwotowy za jedną godzinę zrealizowanej usługi wynosi, dla:
a) usługi szkoleniowej i doradczej – maksymalnie </t>
        </r>
        <r>
          <rPr>
            <b/>
            <sz val="9"/>
            <color indexed="81"/>
            <rFont val="Tahoma"/>
            <family val="2"/>
            <charset val="238"/>
          </rPr>
          <t>100,00 zł/godz.</t>
        </r>
        <r>
          <rPr>
            <sz val="9"/>
            <color indexed="81"/>
            <rFont val="Tahoma"/>
            <family val="2"/>
            <charset val="238"/>
          </rPr>
          <t>;</t>
        </r>
        <r>
          <rPr>
            <sz val="9"/>
            <color indexed="81"/>
            <rFont val="Tahoma"/>
            <charset val="1"/>
          </rPr>
          <t xml:space="preserve">
b) studiów podyplomowych – maksymalnie </t>
        </r>
        <r>
          <rPr>
            <b/>
            <sz val="9"/>
            <color indexed="81"/>
            <rFont val="Tahoma"/>
            <family val="2"/>
            <charset val="238"/>
          </rPr>
          <t>20,00 zł/godz</t>
        </r>
        <r>
          <rPr>
            <sz val="9"/>
            <color indexed="81"/>
            <rFont val="Tahoma"/>
            <charset val="1"/>
          </rPr>
          <t xml:space="preserve">.;
c) egzaminu – </t>
        </r>
        <r>
          <rPr>
            <b/>
            <sz val="9"/>
            <color indexed="81"/>
            <rFont val="Tahoma"/>
            <family val="2"/>
            <charset val="238"/>
          </rPr>
          <t>300,00 zł/godz</t>
        </r>
        <r>
          <rPr>
            <sz val="9"/>
            <color indexed="81"/>
            <rFont val="Tahoma"/>
            <charset val="1"/>
          </rPr>
          <t>.</t>
        </r>
      </text>
    </comment>
  </commentList>
</comments>
</file>

<file path=xl/sharedStrings.xml><?xml version="1.0" encoding="utf-8"?>
<sst xmlns="http://schemas.openxmlformats.org/spreadsheetml/2006/main" count="87" uniqueCount="30">
  <si>
    <t>liczba godzin usługi</t>
  </si>
  <si>
    <t>liczba osob szkolenia</t>
  </si>
  <si>
    <t>liczba bonów o jaką aplikują</t>
  </si>
  <si>
    <t>wartość bonu</t>
  </si>
  <si>
    <t>kwota wsparcia</t>
  </si>
  <si>
    <t>cena osobogodziny netto</t>
  </si>
  <si>
    <t>cena usługi netto</t>
  </si>
  <si>
    <t>kwota kwalifikowana</t>
  </si>
  <si>
    <t>dofinansowanie</t>
  </si>
  <si>
    <t>nr uslugi</t>
  </si>
  <si>
    <t>wartość usługi</t>
  </si>
  <si>
    <t>suma</t>
  </si>
  <si>
    <t>wkład własny</t>
  </si>
  <si>
    <t>zwrot wkładu</t>
  </si>
  <si>
    <t>dopłata UI łącznie</t>
  </si>
  <si>
    <t>liczba bonów na osobę w zaokrągleniu</t>
  </si>
  <si>
    <t>liczba bonów za usługę</t>
  </si>
  <si>
    <t>kwalifikowana cena osobogodziny netto</t>
  </si>
  <si>
    <t>kwalifikowana cena usługi netto</t>
  </si>
  <si>
    <t>zwrot wkładu z usług</t>
  </si>
  <si>
    <t>zwrot wkadu z niewykorzystanych bonów</t>
  </si>
  <si>
    <t>proporcjonalny zwrot wkładu własnego</t>
  </si>
  <si>
    <t>rozliczenie</t>
  </si>
  <si>
    <t>wartość wynikająca z liczby bonów</t>
  </si>
  <si>
    <t>dofinansowanie usugi</t>
  </si>
  <si>
    <t>dofinansowanie usługi</t>
  </si>
  <si>
    <t>wkład własny do usługi</t>
  </si>
  <si>
    <t>dopłata UI do usługi</t>
  </si>
  <si>
    <t>Jeżeli cena za godzinę przekracza limit kwotowy za godzinę proszę wpisać cenę do limitu, jeżeli cena za godzinę jest niższa proszę przeisać kwotę z wiersza 3</t>
  </si>
  <si>
    <t>Proszę uzupełnić żółte pola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</si>
</sst>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10" x14ac:knownFonts="1">
    <font>
      <sz val="11"/>
      <color theme="1"/>
      <name val="Aptos Narrow"/>
      <family val="2"/>
      <charset val="238"/>
      <scheme val="minor"/>
    </font>
    <font>
      <b/>
      <sz val="11"/>
      <color theme="1"/>
      <name val="Aptos Narrow"/>
      <family val="2"/>
      <scheme val="minor"/>
    </font>
    <font>
      <sz val="11"/>
      <color rgb="FFFF0000"/>
      <name val="Aptos Narrow"/>
      <family val="2"/>
      <charset val="238"/>
      <scheme val="minor"/>
    </font>
    <font>
      <sz val="11"/>
      <name val="Aptos Narrow"/>
      <family val="2"/>
      <charset val="238"/>
      <scheme val="minor"/>
    </font>
    <font>
      <b/>
      <sz val="11"/>
      <color rgb="FFFF0000"/>
      <name val="Aptos Narrow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sz val="10"/>
      <color theme="1"/>
      <name val="Aptos Narrow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499984740745262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5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3" borderId="1" xfId="0" applyFill="1" applyBorder="1"/>
    <xf numFmtId="0" fontId="0" fillId="3" borderId="1" xfId="0" applyFill="1" applyBorder="1" applyAlignment="1">
      <alignment horizontal="left" wrapText="1"/>
    </xf>
    <xf numFmtId="0" fontId="0" fillId="5" borderId="0" xfId="0" applyFill="1"/>
    <xf numFmtId="0" fontId="0" fillId="2" borderId="1" xfId="0" applyFill="1" applyBorder="1" applyAlignment="1">
      <alignment wrapText="1"/>
    </xf>
    <xf numFmtId="0" fontId="0" fillId="0" borderId="1" xfId="0" applyBorder="1" applyAlignment="1">
      <alignment wrapText="1"/>
    </xf>
    <xf numFmtId="0" fontId="0" fillId="5" borderId="1" xfId="0" applyFill="1" applyBorder="1" applyAlignment="1">
      <alignment horizontal="right" wrapText="1"/>
    </xf>
    <xf numFmtId="0" fontId="2" fillId="0" borderId="1" xfId="0" applyFont="1" applyBorder="1" applyAlignment="1">
      <alignment horizontal="center" wrapText="1"/>
    </xf>
    <xf numFmtId="0" fontId="0" fillId="9" borderId="1" xfId="0" applyFill="1" applyBorder="1" applyAlignment="1">
      <alignment wrapText="1"/>
    </xf>
    <xf numFmtId="0" fontId="0" fillId="3" borderId="1" xfId="0" applyFill="1" applyBorder="1" applyAlignment="1">
      <alignment horizontal="left"/>
    </xf>
    <xf numFmtId="0" fontId="1" fillId="3" borderId="1" xfId="0" applyFont="1" applyFill="1" applyBorder="1" applyAlignment="1">
      <alignment horizontal="left" wrapText="1"/>
    </xf>
    <xf numFmtId="0" fontId="0" fillId="4" borderId="1" xfId="0" applyFill="1" applyBorder="1" applyAlignment="1">
      <alignment horizontal="left" wrapText="1"/>
    </xf>
    <xf numFmtId="0" fontId="0" fillId="5" borderId="0" xfId="0" applyFill="1" applyAlignment="1">
      <alignment horizontal="left"/>
    </xf>
    <xf numFmtId="0" fontId="0" fillId="0" borderId="0" xfId="0" applyAlignment="1">
      <alignment horizontal="left"/>
    </xf>
    <xf numFmtId="0" fontId="4" fillId="3" borderId="1" xfId="0" applyFont="1" applyFill="1" applyBorder="1" applyAlignment="1">
      <alignment horizontal="left" wrapText="1"/>
    </xf>
    <xf numFmtId="164" fontId="3" fillId="0" borderId="1" xfId="0" applyNumberFormat="1" applyFont="1" applyBorder="1" applyAlignment="1">
      <alignment wrapText="1"/>
    </xf>
    <xf numFmtId="164" fontId="1" fillId="0" borderId="1" xfId="0" applyNumberFormat="1" applyFont="1" applyBorder="1" applyAlignment="1">
      <alignment wrapText="1"/>
    </xf>
    <xf numFmtId="164" fontId="1" fillId="8" borderId="1" xfId="0" applyNumberFormat="1" applyFont="1" applyFill="1" applyBorder="1" applyAlignment="1">
      <alignment wrapText="1"/>
    </xf>
    <xf numFmtId="164" fontId="0" fillId="5" borderId="1" xfId="0" applyNumberFormat="1" applyFill="1" applyBorder="1" applyAlignment="1">
      <alignment wrapText="1"/>
    </xf>
    <xf numFmtId="164" fontId="1" fillId="7" borderId="1" xfId="0" applyNumberFormat="1" applyFont="1" applyFill="1" applyBorder="1" applyAlignment="1">
      <alignment wrapText="1"/>
    </xf>
    <xf numFmtId="164" fontId="0" fillId="0" borderId="1" xfId="0" applyNumberFormat="1" applyBorder="1" applyAlignment="1">
      <alignment wrapText="1"/>
    </xf>
    <xf numFmtId="164" fontId="1" fillId="5" borderId="1" xfId="0" applyNumberFormat="1" applyFont="1" applyFill="1" applyBorder="1" applyAlignment="1">
      <alignment wrapText="1"/>
    </xf>
    <xf numFmtId="164" fontId="1" fillId="6" borderId="1" xfId="0" applyNumberFormat="1" applyFont="1" applyFill="1" applyBorder="1" applyAlignment="1">
      <alignment wrapText="1"/>
    </xf>
    <xf numFmtId="164" fontId="4" fillId="5" borderId="1" xfId="0" applyNumberFormat="1" applyFont="1" applyFill="1" applyBorder="1" applyAlignment="1">
      <alignment wrapText="1"/>
    </xf>
    <xf numFmtId="164" fontId="0" fillId="2" borderId="1" xfId="0" applyNumberFormat="1" applyFill="1" applyBorder="1" applyAlignment="1">
      <alignment wrapText="1"/>
    </xf>
    <xf numFmtId="164" fontId="0" fillId="0" borderId="5" xfId="0" applyNumberFormat="1" applyBorder="1" applyAlignment="1">
      <alignment wrapText="1"/>
    </xf>
    <xf numFmtId="164" fontId="0" fillId="0" borderId="0" xfId="0" applyNumberFormat="1" applyAlignment="1">
      <alignment wrapText="1"/>
    </xf>
    <xf numFmtId="0" fontId="0" fillId="3" borderId="1" xfId="0" applyFill="1" applyBorder="1" applyAlignment="1">
      <alignment wrapText="1"/>
    </xf>
    <xf numFmtId="0" fontId="0" fillId="3" borderId="2" xfId="0" applyFill="1" applyBorder="1" applyAlignment="1">
      <alignment horizontal="left" wrapText="1"/>
    </xf>
    <xf numFmtId="0" fontId="0" fillId="3" borderId="3" xfId="0" applyFill="1" applyBorder="1" applyAlignment="1">
      <alignment horizontal="left" wrapText="1"/>
    </xf>
    <xf numFmtId="164" fontId="0" fillId="10" borderId="2" xfId="0" applyNumberFormat="1" applyFill="1" applyBorder="1" applyAlignment="1">
      <alignment horizontal="right" wrapText="1"/>
    </xf>
    <xf numFmtId="164" fontId="0" fillId="10" borderId="3" xfId="0" applyNumberFormat="1" applyFill="1" applyBorder="1" applyAlignment="1">
      <alignment horizontal="right" wrapText="1"/>
    </xf>
    <xf numFmtId="164" fontId="0" fillId="5" borderId="2" xfId="0" applyNumberFormat="1" applyFill="1" applyBorder="1" applyAlignment="1">
      <alignment horizontal="right" wrapText="1"/>
    </xf>
    <xf numFmtId="164" fontId="0" fillId="5" borderId="3" xfId="0" applyNumberFormat="1" applyFill="1" applyBorder="1" applyAlignment="1">
      <alignment horizontal="right" wrapText="1"/>
    </xf>
    <xf numFmtId="0" fontId="0" fillId="3" borderId="4" xfId="0" applyFill="1" applyBorder="1" applyAlignment="1">
      <alignment horizontal="left" wrapText="1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164" fontId="0" fillId="11" borderId="1" xfId="0" applyNumberFormat="1" applyFill="1" applyBorder="1" applyAlignment="1">
      <alignment wrapText="1"/>
    </xf>
    <xf numFmtId="0" fontId="9" fillId="2" borderId="0" xfId="0" applyFont="1" applyFill="1" applyAlignment="1">
      <alignment horizontal="center" vertical="center"/>
    </xf>
    <xf numFmtId="0" fontId="9" fillId="11" borderId="0" xfId="0" applyFont="1" applyFill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D157CC-FC82-4F3C-B448-66F75B1A98ED}">
  <dimension ref="A1:X20"/>
  <sheetViews>
    <sheetView workbookViewId="0">
      <selection activeCell="P2" sqref="P2:X4"/>
    </sheetView>
  </sheetViews>
  <sheetFormatPr defaultRowHeight="15" x14ac:dyDescent="0.25"/>
  <cols>
    <col min="1" max="1" width="17.42578125" style="13" customWidth="1"/>
    <col min="2" max="2" width="13.140625" customWidth="1"/>
    <col min="3" max="3" width="20.85546875" style="13" customWidth="1"/>
    <col min="4" max="4" width="12.140625" customWidth="1"/>
    <col min="5" max="6" width="12.5703125" customWidth="1"/>
    <col min="7" max="7" width="10.5703125" customWidth="1"/>
    <col min="8" max="8" width="11.42578125" customWidth="1"/>
    <col min="9" max="9" width="10.140625" customWidth="1"/>
    <col min="10" max="10" width="10.42578125" customWidth="1"/>
    <col min="11" max="12" width="11.140625" customWidth="1"/>
    <col min="13" max="13" width="11.85546875" customWidth="1"/>
  </cols>
  <sheetData>
    <row r="1" spans="1:24" x14ac:dyDescent="0.25">
      <c r="A1" s="9" t="s">
        <v>22</v>
      </c>
      <c r="B1" s="1"/>
      <c r="C1" s="9" t="s">
        <v>9</v>
      </c>
      <c r="D1" s="1">
        <v>1</v>
      </c>
      <c r="E1" s="1">
        <v>2</v>
      </c>
      <c r="F1" s="1">
        <v>3</v>
      </c>
      <c r="G1" s="1">
        <v>4</v>
      </c>
      <c r="H1" s="1">
        <v>5</v>
      </c>
      <c r="I1" s="1">
        <v>6</v>
      </c>
      <c r="J1" s="1">
        <v>7</v>
      </c>
      <c r="K1" s="1">
        <v>8</v>
      </c>
      <c r="L1" s="1">
        <v>9</v>
      </c>
      <c r="M1" s="1" t="s">
        <v>11</v>
      </c>
    </row>
    <row r="2" spans="1:24" ht="30" x14ac:dyDescent="0.25">
      <c r="A2" s="2" t="s">
        <v>2</v>
      </c>
      <c r="B2" s="4"/>
      <c r="C2" s="2" t="s">
        <v>0</v>
      </c>
      <c r="D2" s="4"/>
      <c r="E2" s="4"/>
      <c r="F2" s="4"/>
      <c r="G2" s="4"/>
      <c r="H2" s="4"/>
      <c r="I2" s="4"/>
      <c r="J2" s="4"/>
      <c r="K2" s="4"/>
      <c r="L2" s="4"/>
      <c r="M2" s="5"/>
      <c r="P2" s="39" t="s">
        <v>29</v>
      </c>
      <c r="Q2" s="39"/>
      <c r="R2" s="39"/>
      <c r="S2" s="39"/>
      <c r="T2" s="39"/>
      <c r="U2" s="39"/>
      <c r="V2" s="39"/>
      <c r="W2" s="39"/>
      <c r="X2" s="39"/>
    </row>
    <row r="3" spans="1:24" ht="30" x14ac:dyDescent="0.25">
      <c r="A3" s="28" t="s">
        <v>3</v>
      </c>
      <c r="B3" s="30">
        <v>100</v>
      </c>
      <c r="C3" s="2" t="s">
        <v>5</v>
      </c>
      <c r="D3" s="24"/>
      <c r="E3" s="24"/>
      <c r="F3" s="24"/>
      <c r="G3" s="24"/>
      <c r="H3" s="24"/>
      <c r="I3" s="24"/>
      <c r="J3" s="24"/>
      <c r="K3" s="24"/>
      <c r="L3" s="24"/>
      <c r="M3" s="5"/>
    </row>
    <row r="4" spans="1:24" ht="30" customHeight="1" x14ac:dyDescent="0.25">
      <c r="A4" s="29"/>
      <c r="B4" s="31"/>
      <c r="C4" s="2" t="s">
        <v>17</v>
      </c>
      <c r="D4" s="38"/>
      <c r="E4" s="38"/>
      <c r="F4" s="38"/>
      <c r="G4" s="38"/>
      <c r="H4" s="38"/>
      <c r="I4" s="38"/>
      <c r="J4" s="38"/>
      <c r="K4" s="38"/>
      <c r="L4" s="38"/>
      <c r="M4" s="5"/>
      <c r="P4" s="40" t="s">
        <v>28</v>
      </c>
      <c r="Q4" s="40"/>
      <c r="R4" s="40"/>
      <c r="S4" s="40"/>
      <c r="T4" s="40"/>
      <c r="U4" s="40"/>
      <c r="V4" s="40"/>
      <c r="W4" s="40"/>
      <c r="X4" s="40"/>
    </row>
    <row r="5" spans="1:24" x14ac:dyDescent="0.25">
      <c r="A5" s="28" t="s">
        <v>4</v>
      </c>
      <c r="B5" s="32">
        <f>B2*B3</f>
        <v>0</v>
      </c>
      <c r="C5" s="2" t="s">
        <v>6</v>
      </c>
      <c r="D5" s="20">
        <f t="shared" ref="D5:L5" si="0">D2*D3</f>
        <v>0</v>
      </c>
      <c r="E5" s="20">
        <f t="shared" si="0"/>
        <v>0</v>
      </c>
      <c r="F5" s="20">
        <f t="shared" si="0"/>
        <v>0</v>
      </c>
      <c r="G5" s="20">
        <f t="shared" si="0"/>
        <v>0</v>
      </c>
      <c r="H5" s="20">
        <f t="shared" si="0"/>
        <v>0</v>
      </c>
      <c r="I5" s="20">
        <f t="shared" si="0"/>
        <v>0</v>
      </c>
      <c r="J5" s="20">
        <f t="shared" si="0"/>
        <v>0</v>
      </c>
      <c r="K5" s="20">
        <f t="shared" si="0"/>
        <v>0</v>
      </c>
      <c r="L5" s="20">
        <f t="shared" si="0"/>
        <v>0</v>
      </c>
      <c r="M5" s="5"/>
    </row>
    <row r="6" spans="1:24" ht="30" x14ac:dyDescent="0.25">
      <c r="A6" s="29"/>
      <c r="B6" s="33"/>
      <c r="C6" s="2" t="s">
        <v>18</v>
      </c>
      <c r="D6" s="20">
        <f>D2*D4</f>
        <v>0</v>
      </c>
      <c r="E6" s="20">
        <f t="shared" ref="E6:L6" si="1">E2*E4</f>
        <v>0</v>
      </c>
      <c r="F6" s="20">
        <f t="shared" si="1"/>
        <v>0</v>
      </c>
      <c r="G6" s="20">
        <f t="shared" si="1"/>
        <v>0</v>
      </c>
      <c r="H6" s="20">
        <f t="shared" si="1"/>
        <v>0</v>
      </c>
      <c r="I6" s="20">
        <f t="shared" si="1"/>
        <v>0</v>
      </c>
      <c r="J6" s="20">
        <f t="shared" si="1"/>
        <v>0</v>
      </c>
      <c r="K6" s="20">
        <f t="shared" si="1"/>
        <v>0</v>
      </c>
      <c r="L6" s="20">
        <f t="shared" si="1"/>
        <v>0</v>
      </c>
      <c r="M6" s="5"/>
    </row>
    <row r="7" spans="1:24" x14ac:dyDescent="0.25">
      <c r="A7" s="2" t="s">
        <v>8</v>
      </c>
      <c r="B7" s="20">
        <f>B5*85%</f>
        <v>0</v>
      </c>
      <c r="C7" s="2" t="s">
        <v>1</v>
      </c>
      <c r="D7" s="4"/>
      <c r="E7" s="4"/>
      <c r="F7" s="4"/>
      <c r="G7" s="4"/>
      <c r="H7" s="4"/>
      <c r="I7" s="4"/>
      <c r="J7" s="4"/>
      <c r="K7" s="4"/>
      <c r="L7" s="4"/>
      <c r="M7" s="5"/>
    </row>
    <row r="8" spans="1:24" x14ac:dyDescent="0.25">
      <c r="A8" s="2" t="s">
        <v>12</v>
      </c>
      <c r="B8" s="20">
        <f>B5*15%</f>
        <v>0</v>
      </c>
      <c r="C8" s="2" t="s">
        <v>10</v>
      </c>
      <c r="D8" s="20">
        <f>D5*D7</f>
        <v>0</v>
      </c>
      <c r="E8" s="20">
        <f t="shared" ref="E8:L8" si="2">E5*E7</f>
        <v>0</v>
      </c>
      <c r="F8" s="20">
        <f t="shared" si="2"/>
        <v>0</v>
      </c>
      <c r="G8" s="20">
        <f t="shared" si="2"/>
        <v>0</v>
      </c>
      <c r="H8" s="20">
        <f t="shared" si="2"/>
        <v>0</v>
      </c>
      <c r="I8" s="20">
        <f t="shared" si="2"/>
        <v>0</v>
      </c>
      <c r="J8" s="20">
        <f t="shared" si="2"/>
        <v>0</v>
      </c>
      <c r="K8" s="20">
        <f t="shared" si="2"/>
        <v>0</v>
      </c>
      <c r="L8" s="20">
        <f t="shared" si="2"/>
        <v>0</v>
      </c>
      <c r="M8" s="20"/>
    </row>
    <row r="9" spans="1:24" x14ac:dyDescent="0.25">
      <c r="A9" s="10" t="s">
        <v>13</v>
      </c>
      <c r="B9" s="20">
        <f>(B5-M9)*0.15</f>
        <v>0</v>
      </c>
      <c r="C9" s="11" t="s">
        <v>7</v>
      </c>
      <c r="D9" s="21">
        <f>D6*D7</f>
        <v>0</v>
      </c>
      <c r="E9" s="21">
        <f t="shared" ref="E9:L9" si="3">E6*E7</f>
        <v>0</v>
      </c>
      <c r="F9" s="21">
        <f t="shared" si="3"/>
        <v>0</v>
      </c>
      <c r="G9" s="21">
        <f t="shared" si="3"/>
        <v>0</v>
      </c>
      <c r="H9" s="21">
        <f t="shared" si="3"/>
        <v>0</v>
      </c>
      <c r="I9" s="21">
        <f t="shared" si="3"/>
        <v>0</v>
      </c>
      <c r="J9" s="21">
        <f t="shared" si="3"/>
        <v>0</v>
      </c>
      <c r="K9" s="21">
        <f t="shared" si="3"/>
        <v>0</v>
      </c>
      <c r="L9" s="21">
        <f t="shared" si="3"/>
        <v>0</v>
      </c>
      <c r="M9" s="22">
        <f>SUM(D9:L9)</f>
        <v>0</v>
      </c>
    </row>
    <row r="10" spans="1:24" ht="30" x14ac:dyDescent="0.25">
      <c r="A10" s="10" t="s">
        <v>19</v>
      </c>
      <c r="B10" s="25">
        <f>M16</f>
        <v>0</v>
      </c>
      <c r="C10" s="14" t="s">
        <v>23</v>
      </c>
      <c r="D10" s="23">
        <f>D15*$B$3</f>
        <v>0</v>
      </c>
      <c r="E10" s="23">
        <f>E15*$B$3</f>
        <v>0</v>
      </c>
      <c r="F10" s="23">
        <f t="shared" ref="F10:K10" si="4">F15*$B$3</f>
        <v>0</v>
      </c>
      <c r="G10" s="23">
        <f t="shared" si="4"/>
        <v>0</v>
      </c>
      <c r="H10" s="23">
        <f t="shared" si="4"/>
        <v>0</v>
      </c>
      <c r="I10" s="23">
        <f t="shared" si="4"/>
        <v>0</v>
      </c>
      <c r="J10" s="23">
        <f t="shared" si="4"/>
        <v>0</v>
      </c>
      <c r="K10" s="23">
        <f t="shared" si="4"/>
        <v>0</v>
      </c>
      <c r="L10" s="23">
        <f t="shared" ref="L10" si="5">L15*H3</f>
        <v>0</v>
      </c>
      <c r="M10" s="22">
        <f>SUM(D10:L10)</f>
        <v>0</v>
      </c>
    </row>
    <row r="11" spans="1:24" ht="45" x14ac:dyDescent="0.25">
      <c r="A11" s="10" t="s">
        <v>20</v>
      </c>
      <c r="B11" s="26">
        <f>((B2-M15)*B3)*0.15</f>
        <v>0</v>
      </c>
      <c r="C11" s="2" t="s">
        <v>24</v>
      </c>
      <c r="D11" s="18">
        <f>D9*0.85</f>
        <v>0</v>
      </c>
      <c r="E11" s="18">
        <f t="shared" ref="E11:L11" si="6">E9*0.85</f>
        <v>0</v>
      </c>
      <c r="F11" s="18">
        <f t="shared" si="6"/>
        <v>0</v>
      </c>
      <c r="G11" s="18">
        <f t="shared" si="6"/>
        <v>0</v>
      </c>
      <c r="H11" s="18">
        <f t="shared" si="6"/>
        <v>0</v>
      </c>
      <c r="I11" s="18">
        <f t="shared" si="6"/>
        <v>0</v>
      </c>
      <c r="J11" s="18">
        <f t="shared" si="6"/>
        <v>0</v>
      </c>
      <c r="K11" s="18">
        <f t="shared" si="6"/>
        <v>0</v>
      </c>
      <c r="L11" s="18">
        <f t="shared" si="6"/>
        <v>0</v>
      </c>
      <c r="M11" s="19">
        <f>SUM(D11:L11)</f>
        <v>0</v>
      </c>
    </row>
    <row r="12" spans="1:24" ht="30" x14ac:dyDescent="0.25">
      <c r="A12" s="10" t="s">
        <v>14</v>
      </c>
      <c r="B12" s="20">
        <f>M13</f>
        <v>0</v>
      </c>
      <c r="C12" s="2" t="s">
        <v>26</v>
      </c>
      <c r="D12" s="18">
        <f>D9*0.15</f>
        <v>0</v>
      </c>
      <c r="E12" s="18">
        <f t="shared" ref="E12:L12" si="7">E9*0.15</f>
        <v>0</v>
      </c>
      <c r="F12" s="18">
        <f t="shared" si="7"/>
        <v>0</v>
      </c>
      <c r="G12" s="18">
        <f t="shared" si="7"/>
        <v>0</v>
      </c>
      <c r="H12" s="18">
        <f t="shared" si="7"/>
        <v>0</v>
      </c>
      <c r="I12" s="18">
        <f t="shared" si="7"/>
        <v>0</v>
      </c>
      <c r="J12" s="18">
        <f t="shared" si="7"/>
        <v>0</v>
      </c>
      <c r="K12" s="18">
        <f t="shared" si="7"/>
        <v>0</v>
      </c>
      <c r="L12" s="18">
        <f t="shared" si="7"/>
        <v>0</v>
      </c>
      <c r="M12" s="19">
        <f>SUM(D12:L12)</f>
        <v>0</v>
      </c>
    </row>
    <row r="13" spans="1:24" x14ac:dyDescent="0.25">
      <c r="A13" s="28"/>
      <c r="B13" s="35"/>
      <c r="C13" s="10" t="s">
        <v>27</v>
      </c>
      <c r="D13" s="16">
        <f>D8-D9</f>
        <v>0</v>
      </c>
      <c r="E13" s="16">
        <f t="shared" ref="E13:L13" si="8">E8-E9</f>
        <v>0</v>
      </c>
      <c r="F13" s="16">
        <f t="shared" si="8"/>
        <v>0</v>
      </c>
      <c r="G13" s="16">
        <f t="shared" si="8"/>
        <v>0</v>
      </c>
      <c r="H13" s="16">
        <f t="shared" si="8"/>
        <v>0</v>
      </c>
      <c r="I13" s="16">
        <f t="shared" si="8"/>
        <v>0</v>
      </c>
      <c r="J13" s="16">
        <f t="shared" si="8"/>
        <v>0</v>
      </c>
      <c r="K13" s="16">
        <f>K8-K9</f>
        <v>0</v>
      </c>
      <c r="L13" s="16">
        <f t="shared" si="8"/>
        <v>0</v>
      </c>
      <c r="M13" s="17">
        <f>SUM(D13:L13)</f>
        <v>0</v>
      </c>
    </row>
    <row r="14" spans="1:24" ht="30" x14ac:dyDescent="0.25">
      <c r="A14" s="34"/>
      <c r="B14" s="36"/>
      <c r="C14" s="2" t="s">
        <v>15</v>
      </c>
      <c r="D14" s="6">
        <f>_xlfn.CEILING.MATH(D6/$B$3)</f>
        <v>0</v>
      </c>
      <c r="E14" s="6">
        <f t="shared" ref="E14:L14" si="9">_xlfn.CEILING.MATH(E6/$B$3)</f>
        <v>0</v>
      </c>
      <c r="F14" s="6">
        <f t="shared" si="9"/>
        <v>0</v>
      </c>
      <c r="G14" s="6">
        <f t="shared" si="9"/>
        <v>0</v>
      </c>
      <c r="H14" s="6">
        <f>_xlfn.CEILING.MATH(H6/$B$3)</f>
        <v>0</v>
      </c>
      <c r="I14" s="6">
        <f t="shared" si="9"/>
        <v>0</v>
      </c>
      <c r="J14" s="6">
        <f t="shared" si="9"/>
        <v>0</v>
      </c>
      <c r="K14" s="6">
        <f t="shared" si="9"/>
        <v>0</v>
      </c>
      <c r="L14" s="6">
        <f t="shared" si="9"/>
        <v>0</v>
      </c>
      <c r="M14" s="7" t="str">
        <f>IF(M15&gt;=B2,"MAX!!!","-")</f>
        <v>MAX!!!</v>
      </c>
    </row>
    <row r="15" spans="1:24" ht="30" x14ac:dyDescent="0.25">
      <c r="A15" s="34"/>
      <c r="B15" s="36"/>
      <c r="C15" s="2" t="s">
        <v>16</v>
      </c>
      <c r="D15" s="5">
        <f t="shared" ref="D15:L15" si="10">D14*D7</f>
        <v>0</v>
      </c>
      <c r="E15" s="5">
        <f t="shared" si="10"/>
        <v>0</v>
      </c>
      <c r="F15" s="5">
        <f t="shared" si="10"/>
        <v>0</v>
      </c>
      <c r="G15" s="5">
        <f t="shared" si="10"/>
        <v>0</v>
      </c>
      <c r="H15" s="5">
        <f t="shared" si="10"/>
        <v>0</v>
      </c>
      <c r="I15" s="5">
        <f t="shared" si="10"/>
        <v>0</v>
      </c>
      <c r="J15" s="5">
        <f t="shared" si="10"/>
        <v>0</v>
      </c>
      <c r="K15" s="5">
        <f t="shared" si="10"/>
        <v>0</v>
      </c>
      <c r="L15" s="5">
        <f t="shared" si="10"/>
        <v>0</v>
      </c>
      <c r="M15" s="8">
        <f>SUM(D15:L15)</f>
        <v>0</v>
      </c>
    </row>
    <row r="16" spans="1:24" ht="30" x14ac:dyDescent="0.25">
      <c r="A16" s="29"/>
      <c r="B16" s="37"/>
      <c r="C16" s="2" t="s">
        <v>21</v>
      </c>
      <c r="D16" s="15">
        <f t="shared" ref="D16:E16" si="11">(D10-D9)*0.15</f>
        <v>0</v>
      </c>
      <c r="E16" s="15">
        <f t="shared" si="11"/>
        <v>0</v>
      </c>
      <c r="F16" s="15">
        <f>(F10-F9)*0.15</f>
        <v>0</v>
      </c>
      <c r="G16" s="15">
        <f t="shared" ref="G16:L16" si="12">(G10-G9)*0.15</f>
        <v>0</v>
      </c>
      <c r="H16" s="15">
        <f t="shared" si="12"/>
        <v>0</v>
      </c>
      <c r="I16" s="15">
        <f t="shared" si="12"/>
        <v>0</v>
      </c>
      <c r="J16" s="15">
        <f t="shared" si="12"/>
        <v>0</v>
      </c>
      <c r="K16" s="15">
        <f t="shared" si="12"/>
        <v>0</v>
      </c>
      <c r="L16" s="15">
        <f t="shared" si="12"/>
        <v>0</v>
      </c>
      <c r="M16" s="15">
        <f>SUM(D16:L16)</f>
        <v>0</v>
      </c>
    </row>
    <row r="17" spans="3:4" x14ac:dyDescent="0.25">
      <c r="C17" s="12"/>
      <c r="D17" s="3"/>
    </row>
    <row r="18" spans="3:4" x14ac:dyDescent="0.25">
      <c r="C18" s="12"/>
      <c r="D18" s="3"/>
    </row>
    <row r="19" spans="3:4" x14ac:dyDescent="0.25">
      <c r="C19" s="12"/>
      <c r="D19" s="3"/>
    </row>
    <row r="20" spans="3:4" x14ac:dyDescent="0.25">
      <c r="C20" s="12"/>
      <c r="D20" s="3"/>
    </row>
  </sheetData>
  <mergeCells count="8">
    <mergeCell ref="P4:X4"/>
    <mergeCell ref="P2:X2"/>
    <mergeCell ref="A3:A4"/>
    <mergeCell ref="B3:B4"/>
    <mergeCell ref="A5:A6"/>
    <mergeCell ref="B5:B6"/>
    <mergeCell ref="A13:A16"/>
    <mergeCell ref="B13:B16"/>
  </mergeCell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D05897-E0F8-444A-9721-BA6640B603DB}">
  <dimension ref="A1:X16"/>
  <sheetViews>
    <sheetView workbookViewId="0">
      <selection activeCell="P2" sqref="P2:X4"/>
    </sheetView>
  </sheetViews>
  <sheetFormatPr defaultRowHeight="15" x14ac:dyDescent="0.25"/>
  <cols>
    <col min="1" max="1" width="17.42578125" customWidth="1"/>
    <col min="2" max="2" width="13" customWidth="1"/>
    <col min="3" max="3" width="20.7109375" customWidth="1"/>
    <col min="4" max="4" width="12.5703125" customWidth="1"/>
    <col min="5" max="5" width="12.140625" customWidth="1"/>
    <col min="6" max="6" width="11.85546875" customWidth="1"/>
    <col min="7" max="7" width="10.85546875" customWidth="1"/>
    <col min="8" max="8" width="10.28515625" customWidth="1"/>
    <col min="9" max="9" width="11.42578125" customWidth="1"/>
    <col min="10" max="10" width="10.7109375" customWidth="1"/>
    <col min="11" max="11" width="10.5703125" customWidth="1"/>
    <col min="12" max="12" width="10.85546875" customWidth="1"/>
    <col min="13" max="13" width="13.140625" customWidth="1"/>
  </cols>
  <sheetData>
    <row r="1" spans="1:24" x14ac:dyDescent="0.25">
      <c r="A1" s="2" t="s">
        <v>22</v>
      </c>
      <c r="B1" s="27"/>
      <c r="C1" s="2" t="s">
        <v>9</v>
      </c>
      <c r="D1" s="27">
        <v>1</v>
      </c>
      <c r="E1" s="27">
        <v>2</v>
      </c>
      <c r="F1" s="27">
        <v>3</v>
      </c>
      <c r="G1" s="27">
        <v>4</v>
      </c>
      <c r="H1" s="27">
        <v>5</v>
      </c>
      <c r="I1" s="27">
        <v>6</v>
      </c>
      <c r="J1" s="27">
        <v>7</v>
      </c>
      <c r="K1" s="27">
        <v>8</v>
      </c>
      <c r="L1" s="27">
        <v>9</v>
      </c>
      <c r="M1" s="27" t="s">
        <v>11</v>
      </c>
    </row>
    <row r="2" spans="1:24" ht="30" x14ac:dyDescent="0.25">
      <c r="A2" s="2" t="s">
        <v>2</v>
      </c>
      <c r="B2" s="4"/>
      <c r="C2" s="2" t="s">
        <v>0</v>
      </c>
      <c r="D2" s="4"/>
      <c r="E2" s="4"/>
      <c r="F2" s="4"/>
      <c r="G2" s="4"/>
      <c r="H2" s="4"/>
      <c r="I2" s="4"/>
      <c r="J2" s="4"/>
      <c r="K2" s="4"/>
      <c r="L2" s="4"/>
      <c r="M2" s="5"/>
      <c r="P2" s="39" t="s">
        <v>29</v>
      </c>
      <c r="Q2" s="39"/>
      <c r="R2" s="39"/>
      <c r="S2" s="39"/>
      <c r="T2" s="39"/>
      <c r="U2" s="39"/>
      <c r="V2" s="39"/>
      <c r="W2" s="39"/>
      <c r="X2" s="39"/>
    </row>
    <row r="3" spans="1:24" ht="30" x14ac:dyDescent="0.25">
      <c r="A3" s="28" t="s">
        <v>3</v>
      </c>
      <c r="B3" s="30">
        <v>100</v>
      </c>
      <c r="C3" s="2" t="s">
        <v>5</v>
      </c>
      <c r="D3" s="24"/>
      <c r="E3" s="24"/>
      <c r="F3" s="24"/>
      <c r="G3" s="24"/>
      <c r="H3" s="24"/>
      <c r="I3" s="24"/>
      <c r="J3" s="24"/>
      <c r="K3" s="24"/>
      <c r="L3" s="24"/>
      <c r="M3" s="5"/>
    </row>
    <row r="4" spans="1:24" ht="30" x14ac:dyDescent="0.25">
      <c r="A4" s="29"/>
      <c r="B4" s="31"/>
      <c r="C4" s="2" t="s">
        <v>17</v>
      </c>
      <c r="D4" s="38"/>
      <c r="E4" s="38"/>
      <c r="F4" s="38"/>
      <c r="G4" s="38"/>
      <c r="H4" s="38"/>
      <c r="I4" s="38"/>
      <c r="J4" s="38"/>
      <c r="K4" s="38"/>
      <c r="L4" s="38"/>
      <c r="M4" s="5"/>
      <c r="P4" s="40" t="s">
        <v>28</v>
      </c>
      <c r="Q4" s="40"/>
      <c r="R4" s="40"/>
      <c r="S4" s="40"/>
      <c r="T4" s="40"/>
      <c r="U4" s="40"/>
      <c r="V4" s="40"/>
      <c r="W4" s="40"/>
      <c r="X4" s="40"/>
    </row>
    <row r="5" spans="1:24" x14ac:dyDescent="0.25">
      <c r="A5" s="28" t="s">
        <v>4</v>
      </c>
      <c r="B5" s="32">
        <f>B2*B3</f>
        <v>0</v>
      </c>
      <c r="C5" s="2" t="s">
        <v>6</v>
      </c>
      <c r="D5" s="20">
        <f t="shared" ref="D5:L5" si="0">D2*D3</f>
        <v>0</v>
      </c>
      <c r="E5" s="20">
        <f t="shared" si="0"/>
        <v>0</v>
      </c>
      <c r="F5" s="20">
        <f t="shared" si="0"/>
        <v>0</v>
      </c>
      <c r="G5" s="20">
        <f t="shared" si="0"/>
        <v>0</v>
      </c>
      <c r="H5" s="20">
        <f t="shared" si="0"/>
        <v>0</v>
      </c>
      <c r="I5" s="20">
        <f t="shared" si="0"/>
        <v>0</v>
      </c>
      <c r="J5" s="20">
        <f t="shared" si="0"/>
        <v>0</v>
      </c>
      <c r="K5" s="20">
        <f t="shared" si="0"/>
        <v>0</v>
      </c>
      <c r="L5" s="20">
        <f t="shared" si="0"/>
        <v>0</v>
      </c>
      <c r="M5" s="5"/>
    </row>
    <row r="6" spans="1:24" ht="30" x14ac:dyDescent="0.25">
      <c r="A6" s="29"/>
      <c r="B6" s="33"/>
      <c r="C6" s="2" t="s">
        <v>18</v>
      </c>
      <c r="D6" s="20">
        <f>D2*D4</f>
        <v>0</v>
      </c>
      <c r="E6" s="20">
        <f t="shared" ref="E6:L6" si="1">E2*E4</f>
        <v>0</v>
      </c>
      <c r="F6" s="20">
        <f t="shared" si="1"/>
        <v>0</v>
      </c>
      <c r="G6" s="20">
        <f t="shared" si="1"/>
        <v>0</v>
      </c>
      <c r="H6" s="20">
        <f t="shared" si="1"/>
        <v>0</v>
      </c>
      <c r="I6" s="20">
        <f t="shared" si="1"/>
        <v>0</v>
      </c>
      <c r="J6" s="20">
        <f t="shared" si="1"/>
        <v>0</v>
      </c>
      <c r="K6" s="20">
        <f t="shared" si="1"/>
        <v>0</v>
      </c>
      <c r="L6" s="20">
        <f t="shared" si="1"/>
        <v>0</v>
      </c>
      <c r="M6" s="5"/>
    </row>
    <row r="7" spans="1:24" x14ac:dyDescent="0.25">
      <c r="A7" s="2" t="s">
        <v>8</v>
      </c>
      <c r="B7" s="20">
        <f>B5*60%</f>
        <v>0</v>
      </c>
      <c r="C7" s="2" t="s">
        <v>1</v>
      </c>
      <c r="D7" s="4"/>
      <c r="E7" s="4"/>
      <c r="F7" s="4"/>
      <c r="G7" s="4"/>
      <c r="H7" s="4"/>
      <c r="I7" s="4"/>
      <c r="J7" s="4"/>
      <c r="K7" s="4"/>
      <c r="L7" s="4"/>
      <c r="M7" s="5"/>
    </row>
    <row r="8" spans="1:24" x14ac:dyDescent="0.25">
      <c r="A8" s="2" t="s">
        <v>12</v>
      </c>
      <c r="B8" s="20">
        <f>B5*40%</f>
        <v>0</v>
      </c>
      <c r="C8" s="2" t="s">
        <v>10</v>
      </c>
      <c r="D8" s="20">
        <f>D5*D7</f>
        <v>0</v>
      </c>
      <c r="E8" s="20">
        <f t="shared" ref="E8:L8" si="2">E5*E7</f>
        <v>0</v>
      </c>
      <c r="F8" s="20">
        <f t="shared" si="2"/>
        <v>0</v>
      </c>
      <c r="G8" s="20">
        <f t="shared" si="2"/>
        <v>0</v>
      </c>
      <c r="H8" s="20">
        <f t="shared" si="2"/>
        <v>0</v>
      </c>
      <c r="I8" s="20">
        <f t="shared" si="2"/>
        <v>0</v>
      </c>
      <c r="J8" s="20">
        <f t="shared" si="2"/>
        <v>0</v>
      </c>
      <c r="K8" s="20">
        <f t="shared" si="2"/>
        <v>0</v>
      </c>
      <c r="L8" s="20">
        <f t="shared" si="2"/>
        <v>0</v>
      </c>
      <c r="M8" s="20"/>
    </row>
    <row r="9" spans="1:24" x14ac:dyDescent="0.25">
      <c r="A9" s="10" t="s">
        <v>13</v>
      </c>
      <c r="B9" s="20">
        <f>(B5-M9)*0.4</f>
        <v>0</v>
      </c>
      <c r="C9" s="11" t="s">
        <v>7</v>
      </c>
      <c r="D9" s="21">
        <f>D6*D7</f>
        <v>0</v>
      </c>
      <c r="E9" s="21">
        <f t="shared" ref="E9:L9" si="3">E6*E7</f>
        <v>0</v>
      </c>
      <c r="F9" s="21">
        <f t="shared" si="3"/>
        <v>0</v>
      </c>
      <c r="G9" s="21">
        <f t="shared" si="3"/>
        <v>0</v>
      </c>
      <c r="H9" s="21">
        <f t="shared" si="3"/>
        <v>0</v>
      </c>
      <c r="I9" s="21">
        <f t="shared" si="3"/>
        <v>0</v>
      </c>
      <c r="J9" s="21">
        <f t="shared" si="3"/>
        <v>0</v>
      </c>
      <c r="K9" s="21">
        <f t="shared" si="3"/>
        <v>0</v>
      </c>
      <c r="L9" s="21">
        <f t="shared" si="3"/>
        <v>0</v>
      </c>
      <c r="M9" s="22">
        <f>SUM(D9:L9)</f>
        <v>0</v>
      </c>
    </row>
    <row r="10" spans="1:24" ht="30" x14ac:dyDescent="0.25">
      <c r="A10" s="10" t="s">
        <v>19</v>
      </c>
      <c r="B10" s="25">
        <f>M16</f>
        <v>0</v>
      </c>
      <c r="C10" s="14" t="s">
        <v>23</v>
      </c>
      <c r="D10" s="23">
        <f>D15*$B$3</f>
        <v>0</v>
      </c>
      <c r="E10" s="23">
        <f>E15*$B$3</f>
        <v>0</v>
      </c>
      <c r="F10" s="23">
        <f t="shared" ref="F10:K10" si="4">F15*$B$3</f>
        <v>0</v>
      </c>
      <c r="G10" s="23">
        <f t="shared" si="4"/>
        <v>0</v>
      </c>
      <c r="H10" s="23">
        <f t="shared" si="4"/>
        <v>0</v>
      </c>
      <c r="I10" s="23">
        <f t="shared" si="4"/>
        <v>0</v>
      </c>
      <c r="J10" s="23">
        <f t="shared" si="4"/>
        <v>0</v>
      </c>
      <c r="K10" s="23">
        <f t="shared" si="4"/>
        <v>0</v>
      </c>
      <c r="L10" s="23">
        <f t="shared" ref="L10" si="5">L15*H3</f>
        <v>0</v>
      </c>
      <c r="M10" s="22">
        <f>SUM(D10:L10)</f>
        <v>0</v>
      </c>
    </row>
    <row r="11" spans="1:24" ht="45" x14ac:dyDescent="0.25">
      <c r="A11" s="10" t="s">
        <v>20</v>
      </c>
      <c r="B11" s="26">
        <f>((B2-M15)*B3)*0.4</f>
        <v>0</v>
      </c>
      <c r="C11" s="2" t="s">
        <v>25</v>
      </c>
      <c r="D11" s="18">
        <f>D9*0.6</f>
        <v>0</v>
      </c>
      <c r="E11" s="18">
        <f t="shared" ref="E11:L11" si="6">E9*0.6</f>
        <v>0</v>
      </c>
      <c r="F11" s="18">
        <f t="shared" si="6"/>
        <v>0</v>
      </c>
      <c r="G11" s="18">
        <f t="shared" si="6"/>
        <v>0</v>
      </c>
      <c r="H11" s="18">
        <f t="shared" si="6"/>
        <v>0</v>
      </c>
      <c r="I11" s="18">
        <f t="shared" si="6"/>
        <v>0</v>
      </c>
      <c r="J11" s="18">
        <f t="shared" si="6"/>
        <v>0</v>
      </c>
      <c r="K11" s="18">
        <f t="shared" si="6"/>
        <v>0</v>
      </c>
      <c r="L11" s="18">
        <f t="shared" si="6"/>
        <v>0</v>
      </c>
      <c r="M11" s="19">
        <f>SUM(D11:L11)</f>
        <v>0</v>
      </c>
    </row>
    <row r="12" spans="1:24" ht="30" x14ac:dyDescent="0.25">
      <c r="A12" s="10" t="s">
        <v>14</v>
      </c>
      <c r="B12" s="20">
        <f>M13</f>
        <v>0</v>
      </c>
      <c r="C12" s="2" t="s">
        <v>26</v>
      </c>
      <c r="D12" s="18">
        <f>D9*0.4</f>
        <v>0</v>
      </c>
      <c r="E12" s="18">
        <f t="shared" ref="E12:L12" si="7">E9*0.4</f>
        <v>0</v>
      </c>
      <c r="F12" s="18">
        <f t="shared" si="7"/>
        <v>0</v>
      </c>
      <c r="G12" s="18">
        <f t="shared" si="7"/>
        <v>0</v>
      </c>
      <c r="H12" s="18">
        <f t="shared" si="7"/>
        <v>0</v>
      </c>
      <c r="I12" s="18">
        <f t="shared" si="7"/>
        <v>0</v>
      </c>
      <c r="J12" s="18">
        <f t="shared" si="7"/>
        <v>0</v>
      </c>
      <c r="K12" s="18">
        <f t="shared" si="7"/>
        <v>0</v>
      </c>
      <c r="L12" s="18">
        <f t="shared" si="7"/>
        <v>0</v>
      </c>
      <c r="M12" s="19">
        <f>SUM(D12:L12)</f>
        <v>0</v>
      </c>
    </row>
    <row r="13" spans="1:24" x14ac:dyDescent="0.25">
      <c r="A13" s="28"/>
      <c r="B13" s="35"/>
      <c r="C13" s="10" t="s">
        <v>27</v>
      </c>
      <c r="D13" s="16">
        <f>D8-D9</f>
        <v>0</v>
      </c>
      <c r="E13" s="16">
        <f t="shared" ref="E13:L13" si="8">E8-E9</f>
        <v>0</v>
      </c>
      <c r="F13" s="16">
        <f t="shared" si="8"/>
        <v>0</v>
      </c>
      <c r="G13" s="16">
        <f t="shared" si="8"/>
        <v>0</v>
      </c>
      <c r="H13" s="16">
        <f t="shared" si="8"/>
        <v>0</v>
      </c>
      <c r="I13" s="16">
        <f t="shared" si="8"/>
        <v>0</v>
      </c>
      <c r="J13" s="16">
        <f t="shared" si="8"/>
        <v>0</v>
      </c>
      <c r="K13" s="16">
        <f>K8-K9</f>
        <v>0</v>
      </c>
      <c r="L13" s="16">
        <f t="shared" si="8"/>
        <v>0</v>
      </c>
      <c r="M13" s="17">
        <f>SUM(D13:L13)</f>
        <v>0</v>
      </c>
    </row>
    <row r="14" spans="1:24" ht="30" x14ac:dyDescent="0.25">
      <c r="A14" s="34"/>
      <c r="B14" s="36"/>
      <c r="C14" s="2" t="s">
        <v>15</v>
      </c>
      <c r="D14" s="6">
        <f>_xlfn.CEILING.MATH(D6/$B$3)</f>
        <v>0</v>
      </c>
      <c r="E14" s="6">
        <f t="shared" ref="E14:L14" si="9">_xlfn.CEILING.MATH(E6/$B$3)</f>
        <v>0</v>
      </c>
      <c r="F14" s="6">
        <f t="shared" si="9"/>
        <v>0</v>
      </c>
      <c r="G14" s="6">
        <f t="shared" si="9"/>
        <v>0</v>
      </c>
      <c r="H14" s="6">
        <f t="shared" si="9"/>
        <v>0</v>
      </c>
      <c r="I14" s="6">
        <f t="shared" si="9"/>
        <v>0</v>
      </c>
      <c r="J14" s="6">
        <f t="shared" si="9"/>
        <v>0</v>
      </c>
      <c r="K14" s="6">
        <f t="shared" si="9"/>
        <v>0</v>
      </c>
      <c r="L14" s="6">
        <f t="shared" si="9"/>
        <v>0</v>
      </c>
      <c r="M14" s="7" t="str">
        <f>IF(M15&gt;=B2,"MAX!!!","-")</f>
        <v>MAX!!!</v>
      </c>
    </row>
    <row r="15" spans="1:24" ht="30" x14ac:dyDescent="0.25">
      <c r="A15" s="34"/>
      <c r="B15" s="36"/>
      <c r="C15" s="2" t="s">
        <v>16</v>
      </c>
      <c r="D15" s="5">
        <f t="shared" ref="D15:L15" si="10">D14*D7</f>
        <v>0</v>
      </c>
      <c r="E15" s="5">
        <f t="shared" si="10"/>
        <v>0</v>
      </c>
      <c r="F15" s="5">
        <f t="shared" si="10"/>
        <v>0</v>
      </c>
      <c r="G15" s="5">
        <f t="shared" si="10"/>
        <v>0</v>
      </c>
      <c r="H15" s="5">
        <f t="shared" si="10"/>
        <v>0</v>
      </c>
      <c r="I15" s="5">
        <f t="shared" si="10"/>
        <v>0</v>
      </c>
      <c r="J15" s="5">
        <f t="shared" si="10"/>
        <v>0</v>
      </c>
      <c r="K15" s="5">
        <f t="shared" si="10"/>
        <v>0</v>
      </c>
      <c r="L15" s="5">
        <f t="shared" si="10"/>
        <v>0</v>
      </c>
      <c r="M15" s="8">
        <f>SUM(D15:L15)</f>
        <v>0</v>
      </c>
    </row>
    <row r="16" spans="1:24" ht="30" x14ac:dyDescent="0.25">
      <c r="A16" s="29"/>
      <c r="B16" s="37"/>
      <c r="C16" s="2" t="s">
        <v>21</v>
      </c>
      <c r="D16" s="15">
        <f>(D10-D9)*0.4</f>
        <v>0</v>
      </c>
      <c r="E16" s="15">
        <f t="shared" ref="E16:L16" si="11">(E10-E9)*0.4</f>
        <v>0</v>
      </c>
      <c r="F16" s="15">
        <f t="shared" si="11"/>
        <v>0</v>
      </c>
      <c r="G16" s="15">
        <f t="shared" si="11"/>
        <v>0</v>
      </c>
      <c r="H16" s="15">
        <f t="shared" si="11"/>
        <v>0</v>
      </c>
      <c r="I16" s="15">
        <f t="shared" si="11"/>
        <v>0</v>
      </c>
      <c r="J16" s="15">
        <f t="shared" si="11"/>
        <v>0</v>
      </c>
      <c r="K16" s="15">
        <f t="shared" si="11"/>
        <v>0</v>
      </c>
      <c r="L16" s="15">
        <f t="shared" si="11"/>
        <v>0</v>
      </c>
      <c r="M16" s="15">
        <f>SUM(D16:L16)</f>
        <v>0</v>
      </c>
    </row>
  </sheetData>
  <mergeCells count="8">
    <mergeCell ref="P2:X2"/>
    <mergeCell ref="P4:X4"/>
    <mergeCell ref="A3:A4"/>
    <mergeCell ref="B3:B4"/>
    <mergeCell ref="A5:A6"/>
    <mergeCell ref="B5:B6"/>
    <mergeCell ref="A13:A16"/>
    <mergeCell ref="B13:B16"/>
  </mergeCells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0B1739-5B5A-4BA1-8597-7EB7F9DDEA70}">
  <dimension ref="A1:X16"/>
  <sheetViews>
    <sheetView tabSelected="1" workbookViewId="0">
      <selection activeCell="P12" sqref="P12"/>
    </sheetView>
  </sheetViews>
  <sheetFormatPr defaultRowHeight="15" x14ac:dyDescent="0.25"/>
  <cols>
    <col min="1" max="1" width="17.140625" customWidth="1"/>
    <col min="2" max="2" width="13" customWidth="1"/>
    <col min="3" max="3" width="20.85546875" customWidth="1"/>
    <col min="4" max="4" width="12.7109375" customWidth="1"/>
    <col min="5" max="6" width="12.140625" customWidth="1"/>
    <col min="7" max="8" width="10.5703125" customWidth="1"/>
    <col min="9" max="9" width="10.42578125" customWidth="1"/>
    <col min="10" max="11" width="10.5703125" customWidth="1"/>
    <col min="12" max="12" width="11.28515625" customWidth="1"/>
    <col min="13" max="13" width="14.7109375" customWidth="1"/>
  </cols>
  <sheetData>
    <row r="1" spans="1:24" x14ac:dyDescent="0.25">
      <c r="A1" s="2" t="s">
        <v>22</v>
      </c>
      <c r="B1" s="27"/>
      <c r="C1" s="2" t="s">
        <v>9</v>
      </c>
      <c r="D1" s="27">
        <v>1</v>
      </c>
      <c r="E1" s="27">
        <v>2</v>
      </c>
      <c r="F1" s="27">
        <v>3</v>
      </c>
      <c r="G1" s="27">
        <v>4</v>
      </c>
      <c r="H1" s="27">
        <v>5</v>
      </c>
      <c r="I1" s="27">
        <v>6</v>
      </c>
      <c r="J1" s="27">
        <v>7</v>
      </c>
      <c r="K1" s="27">
        <v>8</v>
      </c>
      <c r="L1" s="27">
        <v>9</v>
      </c>
      <c r="M1" s="27" t="s">
        <v>11</v>
      </c>
    </row>
    <row r="2" spans="1:24" ht="30" x14ac:dyDescent="0.25">
      <c r="A2" s="2" t="s">
        <v>2</v>
      </c>
      <c r="B2" s="4"/>
      <c r="C2" s="2" t="s">
        <v>0</v>
      </c>
      <c r="D2" s="4"/>
      <c r="E2" s="4"/>
      <c r="F2" s="4"/>
      <c r="G2" s="4"/>
      <c r="H2" s="4"/>
      <c r="I2" s="4"/>
      <c r="J2" s="4"/>
      <c r="K2" s="4"/>
      <c r="L2" s="4"/>
      <c r="M2" s="5"/>
      <c r="P2" s="39" t="s">
        <v>29</v>
      </c>
      <c r="Q2" s="39"/>
      <c r="R2" s="39"/>
      <c r="S2" s="39"/>
      <c r="T2" s="39"/>
      <c r="U2" s="39"/>
      <c r="V2" s="39"/>
      <c r="W2" s="39"/>
      <c r="X2" s="39"/>
    </row>
    <row r="3" spans="1:24" ht="30" x14ac:dyDescent="0.25">
      <c r="A3" s="28" t="s">
        <v>3</v>
      </c>
      <c r="B3" s="30">
        <v>100</v>
      </c>
      <c r="C3" s="2" t="s">
        <v>5</v>
      </c>
      <c r="D3" s="24"/>
      <c r="E3" s="24"/>
      <c r="F3" s="24"/>
      <c r="G3" s="24"/>
      <c r="H3" s="24"/>
      <c r="I3" s="24"/>
      <c r="J3" s="24"/>
      <c r="K3" s="24"/>
      <c r="L3" s="24"/>
      <c r="M3" s="5"/>
    </row>
    <row r="4" spans="1:24" ht="30" x14ac:dyDescent="0.25">
      <c r="A4" s="29"/>
      <c r="B4" s="31"/>
      <c r="C4" s="2" t="s">
        <v>17</v>
      </c>
      <c r="D4" s="38"/>
      <c r="E4" s="38"/>
      <c r="F4" s="38"/>
      <c r="G4" s="38"/>
      <c r="H4" s="38"/>
      <c r="I4" s="38"/>
      <c r="J4" s="38"/>
      <c r="K4" s="38"/>
      <c r="L4" s="38"/>
      <c r="M4" s="5"/>
      <c r="P4" s="40" t="s">
        <v>28</v>
      </c>
      <c r="Q4" s="40"/>
      <c r="R4" s="40"/>
      <c r="S4" s="40"/>
      <c r="T4" s="40"/>
      <c r="U4" s="40"/>
      <c r="V4" s="40"/>
      <c r="W4" s="40"/>
      <c r="X4" s="40"/>
    </row>
    <row r="5" spans="1:24" x14ac:dyDescent="0.25">
      <c r="A5" s="28" t="s">
        <v>4</v>
      </c>
      <c r="B5" s="32">
        <f>B2*B3</f>
        <v>0</v>
      </c>
      <c r="C5" s="2" t="s">
        <v>6</v>
      </c>
      <c r="D5" s="20">
        <f t="shared" ref="D5:L5" si="0">D2*D3</f>
        <v>0</v>
      </c>
      <c r="E5" s="20">
        <f t="shared" si="0"/>
        <v>0</v>
      </c>
      <c r="F5" s="20">
        <f t="shared" si="0"/>
        <v>0</v>
      </c>
      <c r="G5" s="20">
        <f t="shared" si="0"/>
        <v>0</v>
      </c>
      <c r="H5" s="20">
        <f t="shared" si="0"/>
        <v>0</v>
      </c>
      <c r="I5" s="20">
        <f t="shared" si="0"/>
        <v>0</v>
      </c>
      <c r="J5" s="20">
        <f t="shared" si="0"/>
        <v>0</v>
      </c>
      <c r="K5" s="20">
        <f t="shared" si="0"/>
        <v>0</v>
      </c>
      <c r="L5" s="20">
        <f t="shared" si="0"/>
        <v>0</v>
      </c>
      <c r="M5" s="5"/>
    </row>
    <row r="6" spans="1:24" ht="30" x14ac:dyDescent="0.25">
      <c r="A6" s="29"/>
      <c r="B6" s="33"/>
      <c r="C6" s="2" t="s">
        <v>18</v>
      </c>
      <c r="D6" s="20">
        <f>D2*D4</f>
        <v>0</v>
      </c>
      <c r="E6" s="20">
        <f t="shared" ref="E6:L6" si="1">E2*E4</f>
        <v>0</v>
      </c>
      <c r="F6" s="20">
        <f t="shared" si="1"/>
        <v>0</v>
      </c>
      <c r="G6" s="20">
        <f t="shared" si="1"/>
        <v>0</v>
      </c>
      <c r="H6" s="20">
        <f t="shared" si="1"/>
        <v>0</v>
      </c>
      <c r="I6" s="20">
        <f t="shared" si="1"/>
        <v>0</v>
      </c>
      <c r="J6" s="20">
        <f t="shared" si="1"/>
        <v>0</v>
      </c>
      <c r="K6" s="20">
        <f t="shared" si="1"/>
        <v>0</v>
      </c>
      <c r="L6" s="20">
        <f t="shared" si="1"/>
        <v>0</v>
      </c>
      <c r="M6" s="5"/>
    </row>
    <row r="7" spans="1:24" x14ac:dyDescent="0.25">
      <c r="A7" s="2" t="s">
        <v>8</v>
      </c>
      <c r="B7" s="20">
        <f>B5*50%</f>
        <v>0</v>
      </c>
      <c r="C7" s="2" t="s">
        <v>1</v>
      </c>
      <c r="D7" s="4"/>
      <c r="E7" s="4"/>
      <c r="F7" s="4"/>
      <c r="G7" s="4"/>
      <c r="H7" s="4"/>
      <c r="I7" s="4"/>
      <c r="J7" s="4"/>
      <c r="K7" s="4"/>
      <c r="L7" s="4"/>
      <c r="M7" s="5"/>
    </row>
    <row r="8" spans="1:24" x14ac:dyDescent="0.25">
      <c r="A8" s="2" t="s">
        <v>12</v>
      </c>
      <c r="B8" s="20">
        <f>B5*50%</f>
        <v>0</v>
      </c>
      <c r="C8" s="2" t="s">
        <v>10</v>
      </c>
      <c r="D8" s="20">
        <f>D5*D7</f>
        <v>0</v>
      </c>
      <c r="E8" s="20">
        <f t="shared" ref="E8:L8" si="2">E5*E7</f>
        <v>0</v>
      </c>
      <c r="F8" s="20">
        <f t="shared" si="2"/>
        <v>0</v>
      </c>
      <c r="G8" s="20">
        <f t="shared" si="2"/>
        <v>0</v>
      </c>
      <c r="H8" s="20">
        <f t="shared" si="2"/>
        <v>0</v>
      </c>
      <c r="I8" s="20">
        <f t="shared" si="2"/>
        <v>0</v>
      </c>
      <c r="J8" s="20">
        <f t="shared" si="2"/>
        <v>0</v>
      </c>
      <c r="K8" s="20">
        <f t="shared" si="2"/>
        <v>0</v>
      </c>
      <c r="L8" s="20">
        <f t="shared" si="2"/>
        <v>0</v>
      </c>
      <c r="M8" s="20"/>
    </row>
    <row r="9" spans="1:24" x14ac:dyDescent="0.25">
      <c r="A9" s="10" t="s">
        <v>13</v>
      </c>
      <c r="B9" s="20">
        <f>(B5-M9)*0.5</f>
        <v>0</v>
      </c>
      <c r="C9" s="11" t="s">
        <v>7</v>
      </c>
      <c r="D9" s="21">
        <f>D6*D7</f>
        <v>0</v>
      </c>
      <c r="E9" s="21">
        <f t="shared" ref="E9:L9" si="3">E6*E7</f>
        <v>0</v>
      </c>
      <c r="F9" s="21">
        <f t="shared" si="3"/>
        <v>0</v>
      </c>
      <c r="G9" s="21">
        <f t="shared" si="3"/>
        <v>0</v>
      </c>
      <c r="H9" s="21">
        <f t="shared" si="3"/>
        <v>0</v>
      </c>
      <c r="I9" s="21">
        <f t="shared" si="3"/>
        <v>0</v>
      </c>
      <c r="J9" s="21">
        <f t="shared" si="3"/>
        <v>0</v>
      </c>
      <c r="K9" s="21">
        <f t="shared" si="3"/>
        <v>0</v>
      </c>
      <c r="L9" s="21">
        <f t="shared" si="3"/>
        <v>0</v>
      </c>
      <c r="M9" s="22">
        <f>SUM(D9:L9)</f>
        <v>0</v>
      </c>
    </row>
    <row r="10" spans="1:24" ht="30" x14ac:dyDescent="0.25">
      <c r="A10" s="10" t="s">
        <v>19</v>
      </c>
      <c r="B10" s="25">
        <f>M16</f>
        <v>0</v>
      </c>
      <c r="C10" s="14" t="s">
        <v>23</v>
      </c>
      <c r="D10" s="23">
        <f>D15*$B$3</f>
        <v>0</v>
      </c>
      <c r="E10" s="23">
        <f>E15*$B$3</f>
        <v>0</v>
      </c>
      <c r="F10" s="23">
        <f t="shared" ref="F10:K10" si="4">F15*$B$3</f>
        <v>0</v>
      </c>
      <c r="G10" s="23">
        <f t="shared" si="4"/>
        <v>0</v>
      </c>
      <c r="H10" s="23">
        <f t="shared" si="4"/>
        <v>0</v>
      </c>
      <c r="I10" s="23">
        <f t="shared" si="4"/>
        <v>0</v>
      </c>
      <c r="J10" s="23">
        <f t="shared" si="4"/>
        <v>0</v>
      </c>
      <c r="K10" s="23">
        <f t="shared" si="4"/>
        <v>0</v>
      </c>
      <c r="L10" s="23">
        <f t="shared" ref="L10" si="5">L15*H3</f>
        <v>0</v>
      </c>
      <c r="M10" s="22">
        <f>SUM(D10:L10)</f>
        <v>0</v>
      </c>
    </row>
    <row r="11" spans="1:24" ht="45" x14ac:dyDescent="0.25">
      <c r="A11" s="10" t="s">
        <v>20</v>
      </c>
      <c r="B11" s="26">
        <f>((B2-M15)*B3)*0.5</f>
        <v>0</v>
      </c>
      <c r="C11" s="2" t="s">
        <v>25</v>
      </c>
      <c r="D11" s="18">
        <f>D9*0.5</f>
        <v>0</v>
      </c>
      <c r="E11" s="18">
        <f t="shared" ref="E11:L11" si="6">E9*0.5</f>
        <v>0</v>
      </c>
      <c r="F11" s="18">
        <f t="shared" si="6"/>
        <v>0</v>
      </c>
      <c r="G11" s="18">
        <f t="shared" si="6"/>
        <v>0</v>
      </c>
      <c r="H11" s="18">
        <f t="shared" si="6"/>
        <v>0</v>
      </c>
      <c r="I11" s="18">
        <f t="shared" si="6"/>
        <v>0</v>
      </c>
      <c r="J11" s="18">
        <f t="shared" si="6"/>
        <v>0</v>
      </c>
      <c r="K11" s="18">
        <f t="shared" si="6"/>
        <v>0</v>
      </c>
      <c r="L11" s="18">
        <f t="shared" si="6"/>
        <v>0</v>
      </c>
      <c r="M11" s="19">
        <f>SUM(D11:L11)</f>
        <v>0</v>
      </c>
    </row>
    <row r="12" spans="1:24" ht="30" x14ac:dyDescent="0.25">
      <c r="A12" s="10" t="s">
        <v>14</v>
      </c>
      <c r="B12" s="20">
        <f>M13</f>
        <v>0</v>
      </c>
      <c r="C12" s="2" t="s">
        <v>26</v>
      </c>
      <c r="D12" s="18">
        <f>D9*0.5</f>
        <v>0</v>
      </c>
      <c r="E12" s="18">
        <f t="shared" ref="E12:L12" si="7">E9*0.5</f>
        <v>0</v>
      </c>
      <c r="F12" s="18">
        <f t="shared" si="7"/>
        <v>0</v>
      </c>
      <c r="G12" s="18">
        <f t="shared" si="7"/>
        <v>0</v>
      </c>
      <c r="H12" s="18">
        <f t="shared" si="7"/>
        <v>0</v>
      </c>
      <c r="I12" s="18">
        <f t="shared" si="7"/>
        <v>0</v>
      </c>
      <c r="J12" s="18">
        <f t="shared" si="7"/>
        <v>0</v>
      </c>
      <c r="K12" s="18">
        <f t="shared" si="7"/>
        <v>0</v>
      </c>
      <c r="L12" s="18">
        <f t="shared" si="7"/>
        <v>0</v>
      </c>
      <c r="M12" s="19">
        <f>SUM(D12:L12)</f>
        <v>0</v>
      </c>
    </row>
    <row r="13" spans="1:24" x14ac:dyDescent="0.25">
      <c r="A13" s="28"/>
      <c r="B13" s="35"/>
      <c r="C13" s="10" t="s">
        <v>27</v>
      </c>
      <c r="D13" s="16">
        <f>D8-D9</f>
        <v>0</v>
      </c>
      <c r="E13" s="16">
        <f t="shared" ref="E13:L13" si="8">E8-E9</f>
        <v>0</v>
      </c>
      <c r="F13" s="16">
        <f t="shared" si="8"/>
        <v>0</v>
      </c>
      <c r="G13" s="16">
        <f t="shared" si="8"/>
        <v>0</v>
      </c>
      <c r="H13" s="16">
        <f t="shared" si="8"/>
        <v>0</v>
      </c>
      <c r="I13" s="16">
        <f t="shared" si="8"/>
        <v>0</v>
      </c>
      <c r="J13" s="16">
        <f t="shared" si="8"/>
        <v>0</v>
      </c>
      <c r="K13" s="16">
        <f>K8-K9</f>
        <v>0</v>
      </c>
      <c r="L13" s="16">
        <f t="shared" si="8"/>
        <v>0</v>
      </c>
      <c r="M13" s="17">
        <f>SUM(D13:L13)</f>
        <v>0</v>
      </c>
    </row>
    <row r="14" spans="1:24" ht="30" x14ac:dyDescent="0.25">
      <c r="A14" s="34"/>
      <c r="B14" s="36"/>
      <c r="C14" s="2" t="s">
        <v>15</v>
      </c>
      <c r="D14" s="6">
        <f>_xlfn.CEILING.MATH(D6/$B$3)</f>
        <v>0</v>
      </c>
      <c r="E14" s="6">
        <f t="shared" ref="E14:L14" si="9">_xlfn.CEILING.MATH(E6/$B$3)</f>
        <v>0</v>
      </c>
      <c r="F14" s="6">
        <f t="shared" si="9"/>
        <v>0</v>
      </c>
      <c r="G14" s="6">
        <f t="shared" si="9"/>
        <v>0</v>
      </c>
      <c r="H14" s="6">
        <f t="shared" si="9"/>
        <v>0</v>
      </c>
      <c r="I14" s="6">
        <f t="shared" si="9"/>
        <v>0</v>
      </c>
      <c r="J14" s="6">
        <f t="shared" si="9"/>
        <v>0</v>
      </c>
      <c r="K14" s="6">
        <f t="shared" si="9"/>
        <v>0</v>
      </c>
      <c r="L14" s="6">
        <f t="shared" si="9"/>
        <v>0</v>
      </c>
      <c r="M14" s="7" t="str">
        <f>IF(M15&gt;=B2,"MAX!!!","-")</f>
        <v>MAX!!!</v>
      </c>
    </row>
    <row r="15" spans="1:24" ht="30" x14ac:dyDescent="0.25">
      <c r="A15" s="34"/>
      <c r="B15" s="36"/>
      <c r="C15" s="2" t="s">
        <v>16</v>
      </c>
      <c r="D15" s="5">
        <f t="shared" ref="D15:L15" si="10">D14*D7</f>
        <v>0</v>
      </c>
      <c r="E15" s="5">
        <f t="shared" si="10"/>
        <v>0</v>
      </c>
      <c r="F15" s="5">
        <f t="shared" si="10"/>
        <v>0</v>
      </c>
      <c r="G15" s="5">
        <f t="shared" si="10"/>
        <v>0</v>
      </c>
      <c r="H15" s="5">
        <f t="shared" si="10"/>
        <v>0</v>
      </c>
      <c r="I15" s="5">
        <f t="shared" si="10"/>
        <v>0</v>
      </c>
      <c r="J15" s="5">
        <f t="shared" si="10"/>
        <v>0</v>
      </c>
      <c r="K15" s="5">
        <f t="shared" si="10"/>
        <v>0</v>
      </c>
      <c r="L15" s="5">
        <f t="shared" si="10"/>
        <v>0</v>
      </c>
      <c r="M15" s="8">
        <f>SUM(D15:L15)</f>
        <v>0</v>
      </c>
    </row>
    <row r="16" spans="1:24" ht="30" x14ac:dyDescent="0.25">
      <c r="A16" s="29"/>
      <c r="B16" s="37"/>
      <c r="C16" s="2" t="s">
        <v>21</v>
      </c>
      <c r="D16" s="15">
        <f>(D10-D9)*0.5</f>
        <v>0</v>
      </c>
      <c r="E16" s="15">
        <f t="shared" ref="E16:L16" si="11">(E10-E9)*0.5</f>
        <v>0</v>
      </c>
      <c r="F16" s="15">
        <f t="shared" si="11"/>
        <v>0</v>
      </c>
      <c r="G16" s="15">
        <f t="shared" si="11"/>
        <v>0</v>
      </c>
      <c r="H16" s="15">
        <f t="shared" si="11"/>
        <v>0</v>
      </c>
      <c r="I16" s="15">
        <f t="shared" si="11"/>
        <v>0</v>
      </c>
      <c r="J16" s="15">
        <f t="shared" si="11"/>
        <v>0</v>
      </c>
      <c r="K16" s="15">
        <f t="shared" si="11"/>
        <v>0</v>
      </c>
      <c r="L16" s="15">
        <f t="shared" si="11"/>
        <v>0</v>
      </c>
      <c r="M16" s="15">
        <f>SUM(D16:L16)</f>
        <v>0</v>
      </c>
    </row>
  </sheetData>
  <mergeCells count="8">
    <mergeCell ref="P2:X2"/>
    <mergeCell ref="P4:X4"/>
    <mergeCell ref="A3:A4"/>
    <mergeCell ref="B3:B4"/>
    <mergeCell ref="A5:A6"/>
    <mergeCell ref="B5:B6"/>
    <mergeCell ref="A13:A16"/>
    <mergeCell ref="B13:B16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dof.85%</vt:lpstr>
      <vt:lpstr>dof.60%</vt:lpstr>
      <vt:lpstr>dof.50%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Katarzyna Warych</dc:creator>
  <cp:lastModifiedBy>Magdalena Łęska</cp:lastModifiedBy>
  <dcterms:created xsi:type="dcterms:W3CDTF">2024-08-06T07:45:14Z</dcterms:created>
  <dcterms:modified xsi:type="dcterms:W3CDTF">2024-08-07T07:17:40Z</dcterms:modified>
</cp:coreProperties>
</file>